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кап." sheetId="1" r:id="rId1"/>
  </sheets>
  <definedNames/>
  <calcPr fullCalcOnLoad="1"/>
</workbook>
</file>

<file path=xl/sharedStrings.xml><?xml version="1.0" encoding="utf-8"?>
<sst xmlns="http://schemas.openxmlformats.org/spreadsheetml/2006/main" count="406" uniqueCount="133">
  <si>
    <t>Договор</t>
  </si>
  <si>
    <t>Подрядчик</t>
  </si>
  <si>
    <t>Сдано актов</t>
  </si>
  <si>
    <t>ООО "ДомСервис"</t>
  </si>
  <si>
    <t>ремонт розлива ХВС</t>
  </si>
  <si>
    <t xml:space="preserve">ДП/1.51/002/08 от 25.03.08 </t>
  </si>
  <si>
    <t xml:space="preserve">установка мет.дверей в машинное отделение и выхода на кровлю </t>
  </si>
  <si>
    <t xml:space="preserve">ДП/1.51/001/08 от 25.03.08 </t>
  </si>
  <si>
    <t>ремонт подъездов</t>
  </si>
  <si>
    <t>ДП/1.51/007/08 от 25.03.08.</t>
  </si>
  <si>
    <t>смена регистра в подъездах</t>
  </si>
  <si>
    <t>ДП/1.51/008/08 от 28.03.2008г.</t>
  </si>
  <si>
    <t>установка антивандальных светильников</t>
  </si>
  <si>
    <t>ДП/1,51/084/08 от 07.08.08</t>
  </si>
  <si>
    <t>ДП/1.51/013/08 от 21.04.2008г.</t>
  </si>
  <si>
    <t xml:space="preserve"> Установка металлических дверей в машинное отделение</t>
  </si>
  <si>
    <t>ДП/1.51/052/08 от 27.06.2008г.</t>
  </si>
  <si>
    <t>ООО "Строй Монтаж-Сервис"</t>
  </si>
  <si>
    <t>ДП/1.51/014/08 от 25.03.2008г.</t>
  </si>
  <si>
    <t>ремонт электрощитка</t>
  </si>
  <si>
    <t>ДП/1.51/012/08 от 25.03.2008г.</t>
  </si>
  <si>
    <t xml:space="preserve"> козырьки</t>
  </si>
  <si>
    <t>ДП/1.51/018/08 от 08.05.2008г.</t>
  </si>
  <si>
    <t>ДУЗ/177/02/08 от 04.04.2008г.</t>
  </si>
  <si>
    <t>ООО "ГЭС"</t>
  </si>
  <si>
    <t>узлы учета МОП в ВРУ</t>
  </si>
  <si>
    <t>ДП/1.51/038/08 от 20.05.2008г.</t>
  </si>
  <si>
    <t>входная группа</t>
  </si>
  <si>
    <t>ДП/1.51/021/08 от 08.05.2008г.</t>
  </si>
  <si>
    <t>ООО "ЦПР"</t>
  </si>
  <si>
    <t xml:space="preserve">огнезащитная обработка </t>
  </si>
  <si>
    <t>ДП/1.51/020/08 от 08.05.2008г.</t>
  </si>
  <si>
    <t>ДП/1.51/019/08 от 08.05.2008г.</t>
  </si>
  <si>
    <t>ДП/1.51/025/08 от 14.05.2008г.</t>
  </si>
  <si>
    <t>ДП/1.51/030/08 от 14.05.2008г.</t>
  </si>
  <si>
    <t>ДП/1.51/041/08 от 27.05.2008г.</t>
  </si>
  <si>
    <t>ДП/1.51/042/08 от 27.05.2008г.</t>
  </si>
  <si>
    <t>ДП/1.51/043/08 от 27.05.2008г.</t>
  </si>
  <si>
    <t>ДП/1.51/045/08 от 27.05.2008г.</t>
  </si>
  <si>
    <t>ДП/1,51/069/08 от 16.07.2008г.</t>
  </si>
  <si>
    <t>ДП/1,51/070/08 от 16.07.2008г.</t>
  </si>
  <si>
    <t>ООО "СтройЛига"</t>
  </si>
  <si>
    <t>замена элеваторного узла</t>
  </si>
  <si>
    <t>ДП/1.51/035/08 от 14.05.2008г.</t>
  </si>
  <si>
    <t>ДП/1.51/054/08 от 02.07.2008г.</t>
  </si>
  <si>
    <t>востановление теплоизоляции цо</t>
  </si>
  <si>
    <t>ООО "Олис-НН"</t>
  </si>
  <si>
    <t>ремонт цоколя</t>
  </si>
  <si>
    <t>ДП/1.51/080/08 от 28.07.08</t>
  </si>
  <si>
    <t>установка оконных створок, остекление</t>
  </si>
  <si>
    <t>ДП/1,51/077/08 от 25.07.08.</t>
  </si>
  <si>
    <t>теплоизоляция цо</t>
  </si>
  <si>
    <t>ДП/1,51/092/08 от 21.08.08.</t>
  </si>
  <si>
    <t>Брикетная</t>
  </si>
  <si>
    <t>ДП/1.51/085/08 от 07.08.08</t>
  </si>
  <si>
    <t>ДП/1,51/049/08 от 26.06.08</t>
  </si>
  <si>
    <t>ремонт рустов</t>
  </si>
  <si>
    <t>ДП/1.51/101/08 от 27.08.08</t>
  </si>
  <si>
    <t>ДП/1.51/100/08 от 27.08.08</t>
  </si>
  <si>
    <t>деревянные конструкции чердачных помещений</t>
  </si>
  <si>
    <t>ДП/1.51/103/08 от 29.08.08.</t>
  </si>
  <si>
    <t>установка металических ограждений</t>
  </si>
  <si>
    <t>ДП/1.51/104/08 от 29.08.08.</t>
  </si>
  <si>
    <t>установка металлических ограждений</t>
  </si>
  <si>
    <t>ДП/1.51/134/08 от 17.11.08</t>
  </si>
  <si>
    <t>Огнезащитная обработка</t>
  </si>
  <si>
    <t>ДП/1.51/108/08 от 05.09.08</t>
  </si>
  <si>
    <t>ООО "Полимерстрой"</t>
  </si>
  <si>
    <t>ДП/1,51/129/08 от 01.09.2008г.</t>
  </si>
  <si>
    <t>ремонт мягкой кровли</t>
  </si>
  <si>
    <t>под.1</t>
  </si>
  <si>
    <t>под.2</t>
  </si>
  <si>
    <t>под.8</t>
  </si>
  <si>
    <t>1а</t>
  </si>
  <si>
    <t>6/1</t>
  </si>
  <si>
    <t>под.5</t>
  </si>
  <si>
    <t>под.6</t>
  </si>
  <si>
    <t>под.5,6,7</t>
  </si>
  <si>
    <t>под.1,2</t>
  </si>
  <si>
    <t>Мечникова</t>
  </si>
  <si>
    <t>Шаляпина</t>
  </si>
  <si>
    <t>Баранова</t>
  </si>
  <si>
    <t>Березовская</t>
  </si>
  <si>
    <t>Коминтерна</t>
  </si>
  <si>
    <t>Чаадаева</t>
  </si>
  <si>
    <t>Черняховского</t>
  </si>
  <si>
    <t>Ярошенко</t>
  </si>
  <si>
    <t>Страж Революции</t>
  </si>
  <si>
    <t>Тореза</t>
  </si>
  <si>
    <t>Панфиловцев</t>
  </si>
  <si>
    <t>Буревестника</t>
  </si>
  <si>
    <t>пр.Героев</t>
  </si>
  <si>
    <t>Куйбышева</t>
  </si>
  <si>
    <t>Народная</t>
  </si>
  <si>
    <t>Рябцева</t>
  </si>
  <si>
    <t>Гастелло</t>
  </si>
  <si>
    <t>Дежнева</t>
  </si>
  <si>
    <t>Давыдова</t>
  </si>
  <si>
    <t>Красных Зорь</t>
  </si>
  <si>
    <t>Фрезеристов</t>
  </si>
  <si>
    <t>Ягодная</t>
  </si>
  <si>
    <t>ДП/1.51/099/08 от 27.08.08</t>
  </si>
  <si>
    <t>Примечание</t>
  </si>
  <si>
    <t>Дом</t>
  </si>
  <si>
    <t>Улица</t>
  </si>
  <si>
    <t>Работа</t>
  </si>
  <si>
    <t>Месяц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</si>
  <si>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</si>
  <si>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</si>
  <si>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</si>
  <si>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</si>
  <si>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</si>
  <si>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</si>
  <si>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</si>
  <si>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</si>
  <si>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</si>
  <si>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ДП/1.51/160/08 от 01.12.2008г.</t>
  </si>
  <si>
    <t>12А</t>
  </si>
  <si>
    <t>изготовление элеваторных узлов</t>
  </si>
  <si>
    <t>Объем</t>
  </si>
  <si>
    <t>ИТОГО:</t>
  </si>
  <si>
    <t>ОАО Домоуправляющая Компания Московского района</t>
  </si>
  <si>
    <t>Отчет</t>
  </si>
  <si>
    <t xml:space="preserve">по капитальному ремонту Многоквартирных домов за 2008 год </t>
  </si>
  <si>
    <t>по смешанному финансированию</t>
  </si>
  <si>
    <t>Приложение № 8 к пояснительной записке 2008 года</t>
  </si>
  <si>
    <t>Исполнительный директор</t>
  </si>
  <si>
    <t>Еробкин П.В.</t>
  </si>
  <si>
    <t>Главный бухгалтер</t>
  </si>
  <si>
    <t>Фомичева Л.А.</t>
  </si>
  <si>
    <t>соф-ние муниципалитета</t>
  </si>
  <si>
    <t>Средства текущего ремонта1,51</t>
  </si>
  <si>
    <t xml:space="preserve"> средства капитального ремонта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</si>
</sst>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;[Red]#,##0.00"/>
    <numFmt numFmtId="166" formatCode="0.0"/>
    <numFmt numFmtId="167" formatCode="[$-FC19]d\ mmmm\ yyyy\ &quot;г.&quot;"/>
  </numFmts>
  <fonts count="19">
    <font>
      <sz val="10"/>
      <name val="Arial Cyr"/>
      <family val="0"/>
    </font>
    <font>
      <b/>
      <sz val="10"/>
      <color indexed="62"/>
      <name val="Times New Roman"/>
      <family val="1"/>
    </font>
    <font>
      <b/>
      <sz val="8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0"/>
      <color indexed="18"/>
      <name val="Times New Roman"/>
      <family val="1"/>
    </font>
    <font>
      <b/>
      <sz val="10"/>
      <name val="Arial Cyr"/>
      <family val="0"/>
    </font>
    <font>
      <b/>
      <sz val="10"/>
      <color indexed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4" fontId="7" fillId="0" borderId="4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17" fontId="7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8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/>
    </xf>
    <xf numFmtId="4" fontId="14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0"/>
  <sheetViews>
    <sheetView tabSelected="1" workbookViewId="0" topLeftCell="G70">
      <selection activeCell="L15" sqref="L15"/>
    </sheetView>
  </sheetViews>
  <sheetFormatPr defaultColWidth="9.00390625" defaultRowHeight="12.75"/>
  <cols>
    <col min="1" max="1" width="0.12890625" style="0" customWidth="1"/>
    <col min="2" max="2" width="4.75390625" style="0" hidden="1" customWidth="1"/>
    <col min="3" max="3" width="25.25390625" style="0" customWidth="1"/>
    <col min="4" max="4" width="23.875" style="0" customWidth="1"/>
    <col min="5" max="5" width="28.00390625" style="0" customWidth="1"/>
    <col min="6" max="6" width="9.125" style="0" hidden="1" customWidth="1"/>
    <col min="7" max="7" width="17.75390625" style="0" customWidth="1"/>
    <col min="8" max="8" width="6.00390625" style="58" customWidth="1"/>
    <col min="9" max="9" width="0.12890625" style="0" customWidth="1"/>
    <col min="10" max="10" width="12.75390625" style="0" customWidth="1"/>
    <col min="11" max="11" width="12.25390625" style="0" customWidth="1"/>
    <col min="12" max="12" width="10.625" style="0" customWidth="1"/>
    <col min="13" max="13" width="11.375" style="0" customWidth="1"/>
  </cols>
  <sheetData>
    <row r="2" spans="3:13" ht="15.75">
      <c r="C2" s="71" t="s">
        <v>121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5:7" ht="15.75">
      <c r="E3" s="71" t="s">
        <v>122</v>
      </c>
      <c r="F3" s="72"/>
      <c r="G3" s="72"/>
    </row>
    <row r="4" spans="4:11" ht="14.25">
      <c r="D4" s="73" t="s">
        <v>123</v>
      </c>
      <c r="E4" s="73"/>
      <c r="F4" s="73"/>
      <c r="G4" s="73"/>
      <c r="H4" s="73"/>
      <c r="I4" s="73"/>
      <c r="J4" s="73"/>
      <c r="K4" s="73"/>
    </row>
    <row r="5" spans="4:11" ht="14.25">
      <c r="D5" s="73" t="s">
        <v>124</v>
      </c>
      <c r="E5" s="73"/>
      <c r="F5" s="73"/>
      <c r="G5" s="73"/>
      <c r="H5" s="73"/>
      <c r="I5" s="73"/>
      <c r="J5" s="73"/>
      <c r="K5" s="73"/>
    </row>
    <row r="6" spans="3:4" ht="12.75">
      <c r="C6" s="74" t="s">
        <v>125</v>
      </c>
      <c r="D6" s="74"/>
    </row>
    <row r="7" spans="1:256" s="49" customFormat="1" ht="60" customHeight="1">
      <c r="A7" s="44" t="s">
        <v>106</v>
      </c>
      <c r="B7" s="44"/>
      <c r="C7" s="45" t="s">
        <v>0</v>
      </c>
      <c r="D7" s="46" t="s">
        <v>1</v>
      </c>
      <c r="E7" s="47" t="s">
        <v>105</v>
      </c>
      <c r="F7" s="42" t="s">
        <v>119</v>
      </c>
      <c r="G7" s="46" t="s">
        <v>104</v>
      </c>
      <c r="H7" s="46" t="s">
        <v>103</v>
      </c>
      <c r="I7" s="46" t="s">
        <v>102</v>
      </c>
      <c r="J7" s="47" t="s">
        <v>2</v>
      </c>
      <c r="K7" s="86" t="s">
        <v>132</v>
      </c>
      <c r="L7" s="85" t="s">
        <v>130</v>
      </c>
      <c r="M7" s="86" t="s">
        <v>131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13" s="6" customFormat="1" ht="23.25" customHeight="1">
      <c r="A8" s="37" t="s">
        <v>112</v>
      </c>
      <c r="B8" s="16">
        <v>1</v>
      </c>
      <c r="C8" s="17" t="s">
        <v>13</v>
      </c>
      <c r="D8" s="25" t="s">
        <v>3</v>
      </c>
      <c r="E8" s="24" t="s">
        <v>12</v>
      </c>
      <c r="F8" s="2"/>
      <c r="G8" s="8" t="s">
        <v>81</v>
      </c>
      <c r="H8" s="52">
        <v>12</v>
      </c>
      <c r="I8" s="20" t="s">
        <v>70</v>
      </c>
      <c r="J8" s="4">
        <v>15077</v>
      </c>
      <c r="K8" s="4">
        <v>15077</v>
      </c>
      <c r="L8" s="61"/>
      <c r="M8" s="61"/>
    </row>
    <row r="9" spans="1:13" s="6" customFormat="1" ht="27" customHeight="1">
      <c r="A9" s="37" t="s">
        <v>107</v>
      </c>
      <c r="B9" s="16">
        <v>2</v>
      </c>
      <c r="C9" s="17" t="s">
        <v>5</v>
      </c>
      <c r="D9" s="23" t="s">
        <v>3</v>
      </c>
      <c r="E9" s="24" t="s">
        <v>6</v>
      </c>
      <c r="F9" s="2"/>
      <c r="G9" s="8" t="s">
        <v>81</v>
      </c>
      <c r="H9" s="52">
        <v>12</v>
      </c>
      <c r="I9" s="20" t="s">
        <v>70</v>
      </c>
      <c r="J9" s="4">
        <v>10000</v>
      </c>
      <c r="K9" s="62">
        <f>66593.55-K8-K67</f>
        <v>1904.2300000000032</v>
      </c>
      <c r="L9" s="61"/>
      <c r="M9" s="61">
        <v>8095.77</v>
      </c>
    </row>
    <row r="10" spans="1:13" s="6" customFormat="1" ht="15" customHeight="1">
      <c r="A10" s="37" t="s">
        <v>115</v>
      </c>
      <c r="B10" s="16">
        <v>3</v>
      </c>
      <c r="C10" s="17" t="s">
        <v>50</v>
      </c>
      <c r="D10" s="25" t="s">
        <v>3</v>
      </c>
      <c r="E10" s="24" t="s">
        <v>51</v>
      </c>
      <c r="F10" s="2"/>
      <c r="G10" s="8" t="s">
        <v>82</v>
      </c>
      <c r="H10" s="52">
        <v>120</v>
      </c>
      <c r="I10" s="20"/>
      <c r="J10" s="13">
        <v>21751</v>
      </c>
      <c r="K10" s="61"/>
      <c r="L10" s="62">
        <f>37133.28-L11-L68</f>
        <v>21750.999999999993</v>
      </c>
      <c r="M10" s="61"/>
    </row>
    <row r="11" spans="1:13" s="1" customFormat="1" ht="17.25" customHeight="1">
      <c r="A11" s="31" t="s">
        <v>108</v>
      </c>
      <c r="B11" s="16">
        <v>4</v>
      </c>
      <c r="C11" s="17" t="s">
        <v>9</v>
      </c>
      <c r="D11" s="19" t="s">
        <v>3</v>
      </c>
      <c r="E11" s="18" t="s">
        <v>10</v>
      </c>
      <c r="F11" s="2"/>
      <c r="G11" s="8" t="s">
        <v>82</v>
      </c>
      <c r="H11" s="52">
        <v>120</v>
      </c>
      <c r="I11" s="20" t="s">
        <v>70</v>
      </c>
      <c r="J11" s="4">
        <v>7100</v>
      </c>
      <c r="K11" s="61"/>
      <c r="L11" s="62">
        <f>J11-M11</f>
        <v>5668.68</v>
      </c>
      <c r="M11" s="61">
        <v>1431.32</v>
      </c>
    </row>
    <row r="12" spans="1:13" s="1" customFormat="1" ht="15" customHeight="1">
      <c r="A12" s="31" t="s">
        <v>114</v>
      </c>
      <c r="B12" s="16">
        <v>5</v>
      </c>
      <c r="C12" s="30" t="s">
        <v>68</v>
      </c>
      <c r="D12" s="19" t="s">
        <v>67</v>
      </c>
      <c r="E12" s="18" t="s">
        <v>69</v>
      </c>
      <c r="F12" s="2">
        <v>310</v>
      </c>
      <c r="G12" s="8" t="s">
        <v>82</v>
      </c>
      <c r="H12" s="53">
        <v>94</v>
      </c>
      <c r="I12" s="22"/>
      <c r="J12" s="84">
        <v>182196</v>
      </c>
      <c r="K12" s="62"/>
      <c r="L12" s="62">
        <v>60294.96</v>
      </c>
      <c r="M12" s="62">
        <f>J12-L12</f>
        <v>121901.04000000001</v>
      </c>
    </row>
    <row r="13" spans="1:13" s="6" customFormat="1" ht="17.25" customHeight="1">
      <c r="A13" s="37" t="s">
        <v>112</v>
      </c>
      <c r="B13" s="16">
        <v>6</v>
      </c>
      <c r="C13" s="17" t="s">
        <v>57</v>
      </c>
      <c r="D13" s="26" t="s">
        <v>29</v>
      </c>
      <c r="E13" s="18" t="s">
        <v>30</v>
      </c>
      <c r="F13" s="2">
        <v>520</v>
      </c>
      <c r="G13" s="12" t="s">
        <v>53</v>
      </c>
      <c r="H13" s="53">
        <v>5</v>
      </c>
      <c r="I13" s="22"/>
      <c r="J13" s="13">
        <v>28428.15</v>
      </c>
      <c r="K13" s="62">
        <v>5954.66</v>
      </c>
      <c r="L13" s="62">
        <v>2934.72</v>
      </c>
      <c r="M13" s="62">
        <v>19538.77</v>
      </c>
    </row>
    <row r="14" spans="1:13" s="6" customFormat="1" ht="26.25" customHeight="1">
      <c r="A14" s="37" t="s">
        <v>112</v>
      </c>
      <c r="B14" s="16">
        <v>7</v>
      </c>
      <c r="C14" s="17" t="s">
        <v>13</v>
      </c>
      <c r="D14" s="26" t="s">
        <v>3</v>
      </c>
      <c r="E14" s="18" t="s">
        <v>12</v>
      </c>
      <c r="F14" s="2"/>
      <c r="G14" s="8" t="s">
        <v>90</v>
      </c>
      <c r="H14" s="52">
        <v>16</v>
      </c>
      <c r="I14" s="20" t="s">
        <v>70</v>
      </c>
      <c r="J14" s="4">
        <v>15077</v>
      </c>
      <c r="K14" s="62"/>
      <c r="L14" s="62"/>
      <c r="M14" s="62">
        <v>15077</v>
      </c>
    </row>
    <row r="15" spans="1:13" s="6" customFormat="1" ht="28.5" customHeight="1">
      <c r="A15" s="37" t="s">
        <v>115</v>
      </c>
      <c r="B15" s="16">
        <v>8</v>
      </c>
      <c r="C15" s="17" t="s">
        <v>14</v>
      </c>
      <c r="D15" s="19" t="s">
        <v>3</v>
      </c>
      <c r="E15" s="18" t="s">
        <v>15</v>
      </c>
      <c r="F15" s="2"/>
      <c r="G15" s="8" t="s">
        <v>90</v>
      </c>
      <c r="H15" s="52">
        <v>16</v>
      </c>
      <c r="I15" s="20" t="s">
        <v>70</v>
      </c>
      <c r="J15" s="4">
        <v>5118</v>
      </c>
      <c r="K15" s="62"/>
      <c r="L15" s="62"/>
      <c r="M15" s="62">
        <v>5118</v>
      </c>
    </row>
    <row r="16" spans="1:13" s="6" customFormat="1" ht="16.5" customHeight="1">
      <c r="A16" s="37" t="s">
        <v>110</v>
      </c>
      <c r="B16" s="16">
        <v>9</v>
      </c>
      <c r="C16" s="17" t="s">
        <v>16</v>
      </c>
      <c r="D16" s="26" t="s">
        <v>3</v>
      </c>
      <c r="E16" s="18" t="s">
        <v>8</v>
      </c>
      <c r="F16" s="2"/>
      <c r="G16" s="8" t="s">
        <v>90</v>
      </c>
      <c r="H16" s="52">
        <v>16</v>
      </c>
      <c r="I16" s="20" t="s">
        <v>70</v>
      </c>
      <c r="J16" s="4">
        <v>91973</v>
      </c>
      <c r="K16" s="62"/>
      <c r="L16" s="62">
        <v>41461.92</v>
      </c>
      <c r="M16" s="62">
        <f>J16-L16</f>
        <v>50511.08</v>
      </c>
    </row>
    <row r="17" spans="1:13" s="6" customFormat="1" ht="16.5" customHeight="1">
      <c r="A17" s="37"/>
      <c r="B17" s="16"/>
      <c r="C17" s="17" t="s">
        <v>116</v>
      </c>
      <c r="D17" s="26" t="s">
        <v>3</v>
      </c>
      <c r="E17" s="18" t="s">
        <v>118</v>
      </c>
      <c r="F17" s="2"/>
      <c r="G17" s="8" t="s">
        <v>90</v>
      </c>
      <c r="H17" s="52">
        <v>16</v>
      </c>
      <c r="I17" s="20"/>
      <c r="J17" s="4">
        <v>80000</v>
      </c>
      <c r="K17" s="62">
        <v>76756.46</v>
      </c>
      <c r="L17" s="62"/>
      <c r="M17" s="62">
        <f>J17-K17</f>
        <v>3243.5399999999936</v>
      </c>
    </row>
    <row r="18" spans="1:13" ht="25.5">
      <c r="A18" s="37" t="s">
        <v>110</v>
      </c>
      <c r="B18" s="16">
        <v>10</v>
      </c>
      <c r="C18" s="17" t="s">
        <v>16</v>
      </c>
      <c r="D18" s="26" t="s">
        <v>3</v>
      </c>
      <c r="E18" s="18" t="s">
        <v>15</v>
      </c>
      <c r="F18" s="43"/>
      <c r="G18" s="8" t="s">
        <v>90</v>
      </c>
      <c r="H18" s="52">
        <v>17</v>
      </c>
      <c r="I18" s="20" t="s">
        <v>70</v>
      </c>
      <c r="J18" s="51">
        <v>14860</v>
      </c>
      <c r="K18" s="63"/>
      <c r="L18" s="63">
        <f>32248.94-L71</f>
        <v>14859.999999999996</v>
      </c>
      <c r="M18" s="63">
        <v>0</v>
      </c>
    </row>
    <row r="19" spans="1:13" s="6" customFormat="1" ht="19.5" customHeight="1">
      <c r="A19" s="37" t="s">
        <v>107</v>
      </c>
      <c r="B19" s="16">
        <v>11</v>
      </c>
      <c r="C19" s="17" t="s">
        <v>28</v>
      </c>
      <c r="D19" s="26" t="s">
        <v>29</v>
      </c>
      <c r="E19" s="18" t="s">
        <v>30</v>
      </c>
      <c r="F19" s="2"/>
      <c r="G19" s="3" t="s">
        <v>95</v>
      </c>
      <c r="H19" s="54">
        <v>10</v>
      </c>
      <c r="I19" s="21"/>
      <c r="J19" s="4">
        <v>48991</v>
      </c>
      <c r="K19" s="62">
        <v>5350.2</v>
      </c>
      <c r="L19" s="62">
        <v>7522.56</v>
      </c>
      <c r="M19" s="62">
        <v>36118.24</v>
      </c>
    </row>
    <row r="20" spans="1:13" s="6" customFormat="1" ht="18.75" customHeight="1">
      <c r="A20" s="37" t="s">
        <v>107</v>
      </c>
      <c r="B20" s="16">
        <v>12</v>
      </c>
      <c r="C20" s="17" t="s">
        <v>31</v>
      </c>
      <c r="D20" s="26" t="s">
        <v>29</v>
      </c>
      <c r="E20" s="18" t="s">
        <v>30</v>
      </c>
      <c r="F20" s="2">
        <v>890</v>
      </c>
      <c r="G20" s="3" t="s">
        <v>95</v>
      </c>
      <c r="H20" s="54">
        <v>12</v>
      </c>
      <c r="I20" s="21"/>
      <c r="J20" s="4">
        <v>48991</v>
      </c>
      <c r="K20" s="62">
        <v>7166.4</v>
      </c>
      <c r="L20" s="62">
        <v>5870.88</v>
      </c>
      <c r="M20" s="62">
        <v>35953.72</v>
      </c>
    </row>
    <row r="21" spans="1:13" s="6" customFormat="1" ht="20.25" customHeight="1">
      <c r="A21" s="37" t="s">
        <v>107</v>
      </c>
      <c r="B21" s="16">
        <v>13</v>
      </c>
      <c r="C21" s="17" t="s">
        <v>32</v>
      </c>
      <c r="D21" s="26" t="s">
        <v>29</v>
      </c>
      <c r="E21" s="18" t="s">
        <v>30</v>
      </c>
      <c r="F21" s="2">
        <v>900</v>
      </c>
      <c r="G21" s="3" t="s">
        <v>95</v>
      </c>
      <c r="H21" s="54">
        <v>2</v>
      </c>
      <c r="I21" s="21"/>
      <c r="J21" s="4">
        <v>49266.73</v>
      </c>
      <c r="K21" s="62">
        <v>7391.32</v>
      </c>
      <c r="L21" s="62">
        <v>5520.96</v>
      </c>
      <c r="M21" s="62">
        <v>36354.45</v>
      </c>
    </row>
    <row r="22" spans="1:13" s="6" customFormat="1" ht="17.25" customHeight="1">
      <c r="A22" s="37" t="s">
        <v>107</v>
      </c>
      <c r="B22" s="16">
        <v>14</v>
      </c>
      <c r="C22" s="17" t="s">
        <v>28</v>
      </c>
      <c r="D22" s="26" t="s">
        <v>29</v>
      </c>
      <c r="E22" s="18" t="s">
        <v>30</v>
      </c>
      <c r="F22" s="2"/>
      <c r="G22" s="3" t="s">
        <v>95</v>
      </c>
      <c r="H22" s="54">
        <v>8</v>
      </c>
      <c r="I22" s="21"/>
      <c r="J22" s="4">
        <v>49266.73</v>
      </c>
      <c r="K22" s="62">
        <v>5521.7</v>
      </c>
      <c r="L22" s="62">
        <f>5729.76+1097.28</f>
        <v>6827.04</v>
      </c>
      <c r="M22" s="62">
        <v>36917.99</v>
      </c>
    </row>
    <row r="23" spans="1:13" s="1" customFormat="1" ht="21.75" customHeight="1">
      <c r="A23" s="31" t="s">
        <v>110</v>
      </c>
      <c r="B23" s="16">
        <v>15</v>
      </c>
      <c r="C23" s="17" t="s">
        <v>18</v>
      </c>
      <c r="D23" s="26" t="s">
        <v>3</v>
      </c>
      <c r="E23" s="18" t="s">
        <v>19</v>
      </c>
      <c r="F23" s="2">
        <v>20781</v>
      </c>
      <c r="G23" s="3" t="s">
        <v>91</v>
      </c>
      <c r="H23" s="54">
        <v>74</v>
      </c>
      <c r="I23" s="21" t="s">
        <v>72</v>
      </c>
      <c r="J23" s="7">
        <v>20781</v>
      </c>
      <c r="K23" s="64">
        <v>14635.86</v>
      </c>
      <c r="L23" s="64">
        <v>6145.14</v>
      </c>
      <c r="M23" s="64">
        <v>0</v>
      </c>
    </row>
    <row r="24" spans="1:13" s="6" customFormat="1" ht="15.75">
      <c r="A24" s="37" t="s">
        <v>112</v>
      </c>
      <c r="B24" s="16">
        <v>16</v>
      </c>
      <c r="C24" s="17" t="s">
        <v>66</v>
      </c>
      <c r="D24" s="26" t="s">
        <v>29</v>
      </c>
      <c r="E24" s="18" t="s">
        <v>65</v>
      </c>
      <c r="F24" s="2">
        <v>470</v>
      </c>
      <c r="G24" s="36" t="s">
        <v>97</v>
      </c>
      <c r="H24" s="55">
        <v>6</v>
      </c>
      <c r="I24" s="50"/>
      <c r="J24" s="4">
        <v>25815.7</v>
      </c>
      <c r="K24" s="62">
        <v>2661.04</v>
      </c>
      <c r="L24" s="62">
        <v>4684.32</v>
      </c>
      <c r="M24" s="62">
        <v>18470.34</v>
      </c>
    </row>
    <row r="25" spans="1:13" s="6" customFormat="1" ht="16.5" customHeight="1">
      <c r="A25" s="37" t="s">
        <v>112</v>
      </c>
      <c r="B25" s="16">
        <v>17</v>
      </c>
      <c r="C25" s="17" t="s">
        <v>66</v>
      </c>
      <c r="D25" s="26" t="s">
        <v>29</v>
      </c>
      <c r="E25" s="18" t="s">
        <v>65</v>
      </c>
      <c r="F25" s="2">
        <v>390</v>
      </c>
      <c r="G25" s="36" t="s">
        <v>97</v>
      </c>
      <c r="H25" s="55">
        <v>7</v>
      </c>
      <c r="I25" s="50"/>
      <c r="J25" s="5">
        <v>21438.33</v>
      </c>
      <c r="K25" s="62">
        <v>4787.77</v>
      </c>
      <c r="L25" s="62">
        <v>1883.52</v>
      </c>
      <c r="M25" s="62">
        <v>14767.04</v>
      </c>
    </row>
    <row r="26" spans="1:13" s="6" customFormat="1" ht="15.75">
      <c r="A26" s="37" t="s">
        <v>112</v>
      </c>
      <c r="B26" s="16">
        <v>18</v>
      </c>
      <c r="C26" s="17" t="s">
        <v>66</v>
      </c>
      <c r="D26" s="26" t="s">
        <v>29</v>
      </c>
      <c r="E26" s="18" t="s">
        <v>65</v>
      </c>
      <c r="F26" s="2">
        <v>400</v>
      </c>
      <c r="G26" s="36" t="s">
        <v>97</v>
      </c>
      <c r="H26" s="55">
        <v>9</v>
      </c>
      <c r="I26" s="50"/>
      <c r="J26" s="5">
        <v>21714.07</v>
      </c>
      <c r="K26" s="62">
        <v>5942.01</v>
      </c>
      <c r="L26" s="62">
        <v>753.12</v>
      </c>
      <c r="M26" s="62">
        <v>15018.94</v>
      </c>
    </row>
    <row r="27" spans="1:13" s="6" customFormat="1" ht="15.75">
      <c r="A27" s="37" t="s">
        <v>109</v>
      </c>
      <c r="B27" s="16">
        <v>19</v>
      </c>
      <c r="C27" s="17" t="s">
        <v>33</v>
      </c>
      <c r="D27" s="26" t="s">
        <v>29</v>
      </c>
      <c r="E27" s="18" t="s">
        <v>30</v>
      </c>
      <c r="F27" s="2">
        <v>660</v>
      </c>
      <c r="G27" s="3" t="s">
        <v>96</v>
      </c>
      <c r="H27" s="54">
        <v>4</v>
      </c>
      <c r="I27" s="21"/>
      <c r="J27" s="4">
        <v>35894.46</v>
      </c>
      <c r="K27" s="62">
        <v>6986.47</v>
      </c>
      <c r="L27" s="62">
        <v>2180.16</v>
      </c>
      <c r="M27" s="62">
        <v>26727.83</v>
      </c>
    </row>
    <row r="28" spans="1:13" s="6" customFormat="1" ht="19.5" customHeight="1">
      <c r="A28" s="37" t="s">
        <v>111</v>
      </c>
      <c r="B28" s="16">
        <v>20</v>
      </c>
      <c r="C28" s="17" t="s">
        <v>40</v>
      </c>
      <c r="D28" s="26" t="s">
        <v>29</v>
      </c>
      <c r="E28" s="18" t="s">
        <v>30</v>
      </c>
      <c r="F28" s="2">
        <v>960</v>
      </c>
      <c r="G28" s="3" t="s">
        <v>96</v>
      </c>
      <c r="H28" s="54">
        <v>5</v>
      </c>
      <c r="I28" s="21"/>
      <c r="J28" s="4">
        <v>52996.09</v>
      </c>
      <c r="K28" s="62">
        <v>10968.9</v>
      </c>
      <c r="L28" s="62">
        <v>8660.16</v>
      </c>
      <c r="M28" s="62">
        <v>33367.03</v>
      </c>
    </row>
    <row r="29" spans="1:13" s="6" customFormat="1" ht="15.75" customHeight="1">
      <c r="A29" s="37" t="s">
        <v>110</v>
      </c>
      <c r="B29" s="16">
        <v>21</v>
      </c>
      <c r="C29" s="17" t="s">
        <v>35</v>
      </c>
      <c r="D29" s="26" t="s">
        <v>29</v>
      </c>
      <c r="E29" s="18" t="s">
        <v>30</v>
      </c>
      <c r="F29" s="2">
        <v>650</v>
      </c>
      <c r="G29" s="3" t="s">
        <v>96</v>
      </c>
      <c r="H29" s="54">
        <v>6</v>
      </c>
      <c r="I29" s="21"/>
      <c r="J29" s="4">
        <v>35693.7</v>
      </c>
      <c r="K29" s="62">
        <v>6456.51</v>
      </c>
      <c r="L29" s="62">
        <v>2449.44</v>
      </c>
      <c r="M29" s="62">
        <v>26787.75</v>
      </c>
    </row>
    <row r="30" spans="1:13" s="6" customFormat="1" ht="15.75">
      <c r="A30" s="37" t="s">
        <v>111</v>
      </c>
      <c r="B30" s="16">
        <v>22</v>
      </c>
      <c r="C30" s="17" t="s">
        <v>39</v>
      </c>
      <c r="D30" s="26" t="s">
        <v>29</v>
      </c>
      <c r="E30" s="18" t="s">
        <v>30</v>
      </c>
      <c r="F30" s="2">
        <v>970</v>
      </c>
      <c r="G30" s="3" t="s">
        <v>96</v>
      </c>
      <c r="H30" s="54">
        <v>7</v>
      </c>
      <c r="I30" s="21"/>
      <c r="J30" s="4">
        <v>53126.96</v>
      </c>
      <c r="K30" s="62">
        <v>9803.55</v>
      </c>
      <c r="L30" s="62">
        <v>9887.04</v>
      </c>
      <c r="M30" s="62">
        <v>33436.37</v>
      </c>
    </row>
    <row r="31" spans="1:13" s="6" customFormat="1" ht="15.75">
      <c r="A31" s="37" t="s">
        <v>109</v>
      </c>
      <c r="B31" s="16">
        <v>23</v>
      </c>
      <c r="C31" s="17" t="s">
        <v>33</v>
      </c>
      <c r="D31" s="26" t="s">
        <v>29</v>
      </c>
      <c r="E31" s="18" t="s">
        <v>30</v>
      </c>
      <c r="F31" s="2">
        <v>650</v>
      </c>
      <c r="G31" s="3" t="s">
        <v>96</v>
      </c>
      <c r="H31" s="54">
        <v>8</v>
      </c>
      <c r="I31" s="21"/>
      <c r="J31" s="4">
        <v>35315.29</v>
      </c>
      <c r="K31" s="62">
        <v>4215.78</v>
      </c>
      <c r="L31" s="62">
        <v>4772.16</v>
      </c>
      <c r="M31" s="62">
        <v>26327.35</v>
      </c>
    </row>
    <row r="32" spans="1:13" s="6" customFormat="1" ht="15" customHeight="1">
      <c r="A32" s="37" t="s">
        <v>114</v>
      </c>
      <c r="B32" s="16">
        <v>24</v>
      </c>
      <c r="C32" s="17" t="s">
        <v>44</v>
      </c>
      <c r="D32" s="26" t="s">
        <v>3</v>
      </c>
      <c r="E32" s="18" t="s">
        <v>45</v>
      </c>
      <c r="F32" s="2"/>
      <c r="G32" s="3" t="s">
        <v>83</v>
      </c>
      <c r="H32" s="54">
        <v>16</v>
      </c>
      <c r="I32" s="21"/>
      <c r="J32" s="4">
        <v>22944</v>
      </c>
      <c r="K32" s="62"/>
      <c r="L32" s="62">
        <v>22944</v>
      </c>
      <c r="M32" s="62"/>
    </row>
    <row r="33" spans="1:13" s="6" customFormat="1" ht="15" customHeight="1">
      <c r="A33" s="37" t="s">
        <v>111</v>
      </c>
      <c r="B33" s="16">
        <v>25</v>
      </c>
      <c r="C33" s="17" t="s">
        <v>44</v>
      </c>
      <c r="D33" s="26" t="s">
        <v>3</v>
      </c>
      <c r="E33" s="18" t="s">
        <v>45</v>
      </c>
      <c r="F33" s="2">
        <v>629</v>
      </c>
      <c r="G33" s="3" t="s">
        <v>83</v>
      </c>
      <c r="H33" s="56" t="s">
        <v>74</v>
      </c>
      <c r="I33" s="21"/>
      <c r="J33" s="4">
        <v>106916</v>
      </c>
      <c r="K33" s="62">
        <v>101523.24</v>
      </c>
      <c r="L33" s="62">
        <f>J33-K33</f>
        <v>5392.759999999995</v>
      </c>
      <c r="M33" s="62"/>
    </row>
    <row r="34" spans="1:13" s="6" customFormat="1" ht="14.25" customHeight="1">
      <c r="A34" s="37" t="s">
        <v>113</v>
      </c>
      <c r="B34" s="16">
        <v>26</v>
      </c>
      <c r="C34" s="17" t="s">
        <v>55</v>
      </c>
      <c r="D34" s="26" t="s">
        <v>17</v>
      </c>
      <c r="E34" s="18" t="s">
        <v>56</v>
      </c>
      <c r="F34" s="2"/>
      <c r="G34" s="3" t="s">
        <v>83</v>
      </c>
      <c r="H34" s="56" t="s">
        <v>74</v>
      </c>
      <c r="I34" s="21"/>
      <c r="J34" s="4">
        <v>17164</v>
      </c>
      <c r="K34" s="62"/>
      <c r="L34" s="62">
        <v>17164</v>
      </c>
      <c r="M34" s="62"/>
    </row>
    <row r="35" spans="1:13" s="1" customFormat="1" ht="16.5" customHeight="1">
      <c r="A35" s="31" t="s">
        <v>108</v>
      </c>
      <c r="B35" s="16">
        <v>28</v>
      </c>
      <c r="C35" s="17" t="s">
        <v>7</v>
      </c>
      <c r="D35" s="19" t="s">
        <v>3</v>
      </c>
      <c r="E35" s="18" t="s">
        <v>8</v>
      </c>
      <c r="F35" s="2">
        <f>431+324</f>
        <v>755</v>
      </c>
      <c r="G35" s="3" t="s">
        <v>98</v>
      </c>
      <c r="H35" s="54">
        <v>15</v>
      </c>
      <c r="I35" s="21" t="s">
        <v>75</v>
      </c>
      <c r="J35" s="4">
        <v>96821</v>
      </c>
      <c r="K35" s="62">
        <v>96821</v>
      </c>
      <c r="L35" s="62">
        <v>0</v>
      </c>
      <c r="M35" s="62">
        <v>0</v>
      </c>
    </row>
    <row r="36" spans="1:13" s="1" customFormat="1" ht="16.5" customHeight="1">
      <c r="A36" s="31" t="s">
        <v>108</v>
      </c>
      <c r="B36" s="16">
        <v>29</v>
      </c>
      <c r="C36" s="17" t="s">
        <v>7</v>
      </c>
      <c r="D36" s="19" t="s">
        <v>3</v>
      </c>
      <c r="E36" s="18" t="s">
        <v>8</v>
      </c>
      <c r="F36" s="2">
        <f>467+335</f>
        <v>802</v>
      </c>
      <c r="G36" s="3" t="s">
        <v>98</v>
      </c>
      <c r="H36" s="54">
        <v>15</v>
      </c>
      <c r="I36" s="21" t="s">
        <v>76</v>
      </c>
      <c r="J36" s="4">
        <v>96750</v>
      </c>
      <c r="K36" s="62">
        <f>J36-L36</f>
        <v>29986.800000000003</v>
      </c>
      <c r="L36" s="62">
        <f>66638.4+124.8</f>
        <v>66763.2</v>
      </c>
      <c r="M36" s="62">
        <v>0</v>
      </c>
    </row>
    <row r="37" spans="1:13" s="1" customFormat="1" ht="17.25" customHeight="1">
      <c r="A37" s="31" t="s">
        <v>108</v>
      </c>
      <c r="B37" s="16">
        <v>31</v>
      </c>
      <c r="C37" s="17" t="s">
        <v>9</v>
      </c>
      <c r="D37" s="19" t="s">
        <v>3</v>
      </c>
      <c r="E37" s="18" t="s">
        <v>10</v>
      </c>
      <c r="F37" s="2"/>
      <c r="G37" s="3" t="s">
        <v>98</v>
      </c>
      <c r="H37" s="54">
        <v>15</v>
      </c>
      <c r="I37" s="21" t="s">
        <v>77</v>
      </c>
      <c r="J37" s="4">
        <v>21300</v>
      </c>
      <c r="K37" s="62">
        <v>21300</v>
      </c>
      <c r="L37" s="62">
        <v>0</v>
      </c>
      <c r="M37" s="62">
        <v>0</v>
      </c>
    </row>
    <row r="38" spans="1:13" s="6" customFormat="1" ht="15.75" customHeight="1">
      <c r="A38" s="37" t="s">
        <v>109</v>
      </c>
      <c r="B38" s="16">
        <v>33</v>
      </c>
      <c r="C38" s="17" t="s">
        <v>26</v>
      </c>
      <c r="D38" s="26" t="s">
        <v>3</v>
      </c>
      <c r="E38" s="18" t="s">
        <v>27</v>
      </c>
      <c r="F38" s="2"/>
      <c r="G38" s="3" t="s">
        <v>98</v>
      </c>
      <c r="H38" s="54">
        <v>17</v>
      </c>
      <c r="I38" s="21"/>
      <c r="J38" s="4">
        <v>19136</v>
      </c>
      <c r="K38" s="62"/>
      <c r="L38" s="62">
        <f>J38-M38</f>
        <v>14595.4</v>
      </c>
      <c r="M38" s="62">
        <v>4540.6</v>
      </c>
    </row>
    <row r="39" spans="1:13" s="10" customFormat="1" ht="15" customHeight="1">
      <c r="A39" s="39" t="s">
        <v>114</v>
      </c>
      <c r="B39" s="16">
        <v>34</v>
      </c>
      <c r="C39" s="17" t="s">
        <v>52</v>
      </c>
      <c r="D39" s="26" t="s">
        <v>3</v>
      </c>
      <c r="E39" s="18" t="s">
        <v>51</v>
      </c>
      <c r="F39" s="2"/>
      <c r="G39" s="3" t="s">
        <v>98</v>
      </c>
      <c r="H39" s="54">
        <v>17</v>
      </c>
      <c r="I39" s="21"/>
      <c r="J39" s="9">
        <v>31459</v>
      </c>
      <c r="K39" s="65"/>
      <c r="L39" s="65">
        <v>31459</v>
      </c>
      <c r="M39" s="65"/>
    </row>
    <row r="40" spans="1:13" s="6" customFormat="1" ht="18" customHeight="1">
      <c r="A40" s="37" t="s">
        <v>110</v>
      </c>
      <c r="B40" s="16">
        <v>35</v>
      </c>
      <c r="C40" s="17" t="s">
        <v>38</v>
      </c>
      <c r="D40" s="26" t="s">
        <v>29</v>
      </c>
      <c r="E40" s="18" t="s">
        <v>30</v>
      </c>
      <c r="F40" s="2">
        <v>470</v>
      </c>
      <c r="G40" s="3" t="s">
        <v>92</v>
      </c>
      <c r="H40" s="54">
        <v>16</v>
      </c>
      <c r="I40" s="21"/>
      <c r="J40" s="4">
        <v>25567.43</v>
      </c>
      <c r="K40" s="62">
        <v>7333.68</v>
      </c>
      <c r="L40" s="62">
        <v>555.84</v>
      </c>
      <c r="M40" s="62">
        <v>17677.91</v>
      </c>
    </row>
    <row r="41" spans="1:13" s="6" customFormat="1" ht="21" customHeight="1">
      <c r="A41" s="37" t="s">
        <v>109</v>
      </c>
      <c r="B41" s="16">
        <v>36</v>
      </c>
      <c r="C41" s="17" t="s">
        <v>11</v>
      </c>
      <c r="D41" s="19" t="s">
        <v>3</v>
      </c>
      <c r="E41" s="18" t="s">
        <v>12</v>
      </c>
      <c r="F41" s="2"/>
      <c r="G41" s="3" t="s">
        <v>79</v>
      </c>
      <c r="H41" s="54">
        <v>69</v>
      </c>
      <c r="I41" s="21"/>
      <c r="J41" s="4">
        <v>14319</v>
      </c>
      <c r="K41" s="62"/>
      <c r="L41" s="62">
        <v>14319</v>
      </c>
      <c r="M41" s="62"/>
    </row>
    <row r="42" spans="1:13" s="6" customFormat="1" ht="28.5" customHeight="1">
      <c r="A42" s="37" t="s">
        <v>109</v>
      </c>
      <c r="B42" s="16">
        <v>37</v>
      </c>
      <c r="C42" s="17" t="s">
        <v>5</v>
      </c>
      <c r="D42" s="19" t="s">
        <v>3</v>
      </c>
      <c r="E42" s="18" t="s">
        <v>6</v>
      </c>
      <c r="F42" s="2"/>
      <c r="G42" s="3" t="s">
        <v>79</v>
      </c>
      <c r="H42" s="54">
        <v>69</v>
      </c>
      <c r="I42" s="21" t="s">
        <v>70</v>
      </c>
      <c r="J42" s="4">
        <v>5000</v>
      </c>
      <c r="K42" s="62"/>
      <c r="L42" s="62">
        <f>J42-M42</f>
        <v>4148.1</v>
      </c>
      <c r="M42" s="62">
        <v>851.9</v>
      </c>
    </row>
    <row r="43" spans="1:13" s="6" customFormat="1" ht="15" customHeight="1">
      <c r="A43" s="37" t="s">
        <v>114</v>
      </c>
      <c r="B43" s="16">
        <v>38</v>
      </c>
      <c r="C43" s="17" t="s">
        <v>50</v>
      </c>
      <c r="D43" s="26" t="s">
        <v>3</v>
      </c>
      <c r="E43" s="18" t="s">
        <v>51</v>
      </c>
      <c r="F43" s="2"/>
      <c r="G43" s="3" t="s">
        <v>79</v>
      </c>
      <c r="H43" s="54">
        <v>75</v>
      </c>
      <c r="I43" s="21"/>
      <c r="J43" s="4">
        <v>45038</v>
      </c>
      <c r="K43" s="62"/>
      <c r="L43" s="62">
        <f>J43-M43</f>
        <v>3920.9000000000015</v>
      </c>
      <c r="M43" s="62">
        <v>41117.1</v>
      </c>
    </row>
    <row r="44" spans="1:13" s="6" customFormat="1" ht="28.5" customHeight="1">
      <c r="A44" s="37" t="s">
        <v>111</v>
      </c>
      <c r="B44" s="16">
        <v>39</v>
      </c>
      <c r="C44" s="17" t="s">
        <v>43</v>
      </c>
      <c r="D44" s="26" t="s">
        <v>41</v>
      </c>
      <c r="E44" s="18" t="s">
        <v>42</v>
      </c>
      <c r="F44" s="2"/>
      <c r="G44" s="3" t="s">
        <v>93</v>
      </c>
      <c r="H44" s="54">
        <v>34</v>
      </c>
      <c r="I44" s="21"/>
      <c r="J44" s="7">
        <v>95324.99</v>
      </c>
      <c r="K44" s="62">
        <v>65047.75</v>
      </c>
      <c r="L44" s="62">
        <f>29808.38+468.86</f>
        <v>30277.24</v>
      </c>
      <c r="M44" s="62">
        <v>0</v>
      </c>
    </row>
    <row r="45" spans="1:13" s="1" customFormat="1" ht="17.25" customHeight="1">
      <c r="A45" s="31" t="s">
        <v>115</v>
      </c>
      <c r="B45" s="16">
        <v>40</v>
      </c>
      <c r="C45" s="17" t="s">
        <v>64</v>
      </c>
      <c r="D45" s="19" t="s">
        <v>46</v>
      </c>
      <c r="E45" s="32" t="s">
        <v>63</v>
      </c>
      <c r="F45" s="28"/>
      <c r="G45" s="3" t="s">
        <v>89</v>
      </c>
      <c r="H45" s="15">
        <v>13</v>
      </c>
      <c r="I45" s="34"/>
      <c r="J45" s="7">
        <f>9518+23500</f>
        <v>33018</v>
      </c>
      <c r="K45" s="64">
        <v>30204.02</v>
      </c>
      <c r="L45" s="64">
        <v>2813.98</v>
      </c>
      <c r="M45" s="64">
        <v>0</v>
      </c>
    </row>
    <row r="46" spans="1:13" s="6" customFormat="1" ht="15.75" customHeight="1">
      <c r="A46" s="37" t="s">
        <v>109</v>
      </c>
      <c r="B46" s="16">
        <v>41</v>
      </c>
      <c r="C46" s="17" t="s">
        <v>23</v>
      </c>
      <c r="D46" s="26" t="s">
        <v>24</v>
      </c>
      <c r="E46" s="18" t="s">
        <v>25</v>
      </c>
      <c r="F46" s="2"/>
      <c r="G46" s="3" t="s">
        <v>94</v>
      </c>
      <c r="H46" s="54" t="s">
        <v>73</v>
      </c>
      <c r="I46" s="21"/>
      <c r="J46" s="4">
        <f>10053.39+10053.39</f>
        <v>20106.78</v>
      </c>
      <c r="K46" s="62"/>
      <c r="L46" s="62">
        <f>J46-M46</f>
        <v>6045.139999999999</v>
      </c>
      <c r="M46" s="62">
        <v>14061.64</v>
      </c>
    </row>
    <row r="47" spans="1:13" s="6" customFormat="1" ht="14.25" customHeight="1">
      <c r="A47" s="37" t="s">
        <v>111</v>
      </c>
      <c r="B47" s="16">
        <v>42</v>
      </c>
      <c r="C47" s="17" t="s">
        <v>54</v>
      </c>
      <c r="D47" s="26" t="s">
        <v>3</v>
      </c>
      <c r="E47" s="18" t="s">
        <v>47</v>
      </c>
      <c r="F47" s="2">
        <v>170</v>
      </c>
      <c r="G47" s="3" t="s">
        <v>94</v>
      </c>
      <c r="H47" s="54">
        <v>34</v>
      </c>
      <c r="I47" s="21"/>
      <c r="J47" s="4">
        <v>18658</v>
      </c>
      <c r="K47" s="62"/>
      <c r="L47" s="62">
        <v>18658</v>
      </c>
      <c r="M47" s="62">
        <v>0</v>
      </c>
    </row>
    <row r="48" spans="1:13" s="6" customFormat="1" ht="22.5" customHeight="1">
      <c r="A48" s="37" t="s">
        <v>110</v>
      </c>
      <c r="B48" s="16">
        <v>43</v>
      </c>
      <c r="C48" s="17" t="s">
        <v>36</v>
      </c>
      <c r="D48" s="26" t="s">
        <v>29</v>
      </c>
      <c r="E48" s="18" t="s">
        <v>30</v>
      </c>
      <c r="F48" s="2">
        <v>520</v>
      </c>
      <c r="G48" s="3" t="s">
        <v>94</v>
      </c>
      <c r="H48" s="54">
        <v>42</v>
      </c>
      <c r="I48" s="21"/>
      <c r="J48" s="4">
        <v>28621.54</v>
      </c>
      <c r="K48" s="62">
        <v>6403.09</v>
      </c>
      <c r="L48" s="62">
        <v>662.4</v>
      </c>
      <c r="M48" s="62">
        <v>21556.05</v>
      </c>
    </row>
    <row r="49" spans="1:13" s="6" customFormat="1" ht="26.25" customHeight="1">
      <c r="A49" s="37" t="s">
        <v>112</v>
      </c>
      <c r="B49" s="16">
        <v>44</v>
      </c>
      <c r="C49" s="17" t="s">
        <v>101</v>
      </c>
      <c r="D49" s="26" t="s">
        <v>29</v>
      </c>
      <c r="E49" s="29" t="s">
        <v>65</v>
      </c>
      <c r="F49" s="14">
        <v>840</v>
      </c>
      <c r="G49" s="3" t="s">
        <v>94</v>
      </c>
      <c r="H49" s="55">
        <v>7</v>
      </c>
      <c r="I49" s="50"/>
      <c r="J49" s="7">
        <v>46006.26</v>
      </c>
      <c r="K49" s="6">
        <v>25436.65</v>
      </c>
      <c r="L49" s="6">
        <v>9940.32</v>
      </c>
      <c r="M49" s="6">
        <v>10629.29</v>
      </c>
    </row>
    <row r="50" spans="1:13" s="6" customFormat="1" ht="15.75">
      <c r="A50" s="37" t="s">
        <v>107</v>
      </c>
      <c r="B50" s="16">
        <v>45</v>
      </c>
      <c r="C50" s="17" t="s">
        <v>20</v>
      </c>
      <c r="D50" s="26" t="s">
        <v>3</v>
      </c>
      <c r="E50" s="18" t="s">
        <v>21</v>
      </c>
      <c r="F50" s="2">
        <v>4</v>
      </c>
      <c r="G50" s="3" t="s">
        <v>87</v>
      </c>
      <c r="H50" s="54">
        <v>26</v>
      </c>
      <c r="I50" s="21" t="s">
        <v>78</v>
      </c>
      <c r="J50" s="4">
        <v>14304</v>
      </c>
      <c r="K50" s="62">
        <v>9395.11</v>
      </c>
      <c r="L50" s="62">
        <f>4471.45+437.44</f>
        <v>4908.889999999999</v>
      </c>
      <c r="M50" s="62"/>
    </row>
    <row r="51" spans="1:13" s="6" customFormat="1" ht="15.75">
      <c r="A51" s="37" t="s">
        <v>109</v>
      </c>
      <c r="B51" s="16">
        <v>46</v>
      </c>
      <c r="C51" s="17" t="s">
        <v>20</v>
      </c>
      <c r="D51" s="26" t="s">
        <v>3</v>
      </c>
      <c r="E51" s="18" t="s">
        <v>21</v>
      </c>
      <c r="F51" s="2">
        <v>4</v>
      </c>
      <c r="G51" s="3" t="s">
        <v>87</v>
      </c>
      <c r="H51" s="54">
        <v>34</v>
      </c>
      <c r="I51" s="21" t="s">
        <v>78</v>
      </c>
      <c r="J51" s="4">
        <v>20045</v>
      </c>
      <c r="K51" s="62">
        <v>17388.63</v>
      </c>
      <c r="L51" s="62">
        <v>2656.37</v>
      </c>
      <c r="M51" s="62">
        <v>0</v>
      </c>
    </row>
    <row r="52" spans="1:13" s="6" customFormat="1" ht="15.75">
      <c r="A52" s="37" t="s">
        <v>107</v>
      </c>
      <c r="B52" s="16">
        <v>47</v>
      </c>
      <c r="C52" s="17" t="s">
        <v>20</v>
      </c>
      <c r="D52" s="26" t="s">
        <v>3</v>
      </c>
      <c r="E52" s="18" t="s">
        <v>21</v>
      </c>
      <c r="F52" s="2">
        <v>4</v>
      </c>
      <c r="G52" s="3" t="s">
        <v>87</v>
      </c>
      <c r="H52" s="54">
        <v>36</v>
      </c>
      <c r="I52" s="21" t="s">
        <v>78</v>
      </c>
      <c r="J52" s="4">
        <v>14304</v>
      </c>
      <c r="K52" s="62">
        <v>9930.06</v>
      </c>
      <c r="L52" s="62">
        <v>2471.04</v>
      </c>
      <c r="M52" s="62">
        <v>1902.9</v>
      </c>
    </row>
    <row r="53" spans="1:13" s="6" customFormat="1" ht="15.75">
      <c r="A53" s="37" t="s">
        <v>109</v>
      </c>
      <c r="B53" s="16">
        <v>48</v>
      </c>
      <c r="C53" s="17" t="s">
        <v>34</v>
      </c>
      <c r="D53" s="26" t="s">
        <v>29</v>
      </c>
      <c r="E53" s="18" t="s">
        <v>30</v>
      </c>
      <c r="F53" s="2">
        <v>260</v>
      </c>
      <c r="G53" s="3" t="s">
        <v>88</v>
      </c>
      <c r="H53" s="54">
        <v>21</v>
      </c>
      <c r="I53" s="21"/>
      <c r="J53" s="4">
        <v>14400.22</v>
      </c>
      <c r="K53" s="62">
        <v>2968.9</v>
      </c>
      <c r="L53" s="62">
        <v>1023.84</v>
      </c>
      <c r="M53" s="62">
        <v>10407.48</v>
      </c>
    </row>
    <row r="54" spans="1:13" s="6" customFormat="1" ht="16.5" customHeight="1">
      <c r="A54" s="37" t="s">
        <v>110</v>
      </c>
      <c r="B54" s="16">
        <v>49</v>
      </c>
      <c r="C54" s="17" t="s">
        <v>36</v>
      </c>
      <c r="D54" s="26" t="s">
        <v>29</v>
      </c>
      <c r="E54" s="18" t="s">
        <v>30</v>
      </c>
      <c r="F54" s="2">
        <v>250</v>
      </c>
      <c r="G54" s="3" t="s">
        <v>88</v>
      </c>
      <c r="H54" s="54">
        <v>23</v>
      </c>
      <c r="I54" s="21"/>
      <c r="J54" s="4">
        <v>13848.76</v>
      </c>
      <c r="K54" s="62">
        <v>3848.88</v>
      </c>
      <c r="L54" s="62">
        <v>0</v>
      </c>
      <c r="M54" s="62">
        <v>9999.88</v>
      </c>
    </row>
    <row r="55" spans="1:13" s="6" customFormat="1" ht="19.5" customHeight="1">
      <c r="A55" s="37" t="s">
        <v>110</v>
      </c>
      <c r="B55" s="16">
        <v>50</v>
      </c>
      <c r="C55" s="17" t="s">
        <v>35</v>
      </c>
      <c r="D55" s="26" t="s">
        <v>29</v>
      </c>
      <c r="E55" s="18" t="s">
        <v>30</v>
      </c>
      <c r="F55" s="2">
        <v>240</v>
      </c>
      <c r="G55" s="3" t="s">
        <v>88</v>
      </c>
      <c r="H55" s="54">
        <v>25</v>
      </c>
      <c r="I55" s="21"/>
      <c r="J55" s="4">
        <v>12918.14</v>
      </c>
      <c r="K55" s="62">
        <v>3341.42</v>
      </c>
      <c r="L55" s="62">
        <v>529.92</v>
      </c>
      <c r="M55" s="62">
        <v>9046.8</v>
      </c>
    </row>
    <row r="56" spans="1:13" s="6" customFormat="1" ht="19.5" customHeight="1">
      <c r="A56" s="37" t="s">
        <v>110</v>
      </c>
      <c r="B56" s="16">
        <v>51</v>
      </c>
      <c r="C56" s="17" t="s">
        <v>37</v>
      </c>
      <c r="D56" s="26" t="s">
        <v>29</v>
      </c>
      <c r="E56" s="18" t="s">
        <v>30</v>
      </c>
      <c r="F56" s="2">
        <v>51</v>
      </c>
      <c r="G56" s="3" t="s">
        <v>88</v>
      </c>
      <c r="H56" s="54">
        <v>39</v>
      </c>
      <c r="I56" s="21"/>
      <c r="J56" s="4">
        <v>27766.4</v>
      </c>
      <c r="K56" s="62">
        <v>7225.44</v>
      </c>
      <c r="L56" s="62">
        <v>4667.04</v>
      </c>
      <c r="M56" s="62">
        <v>15873.92</v>
      </c>
    </row>
    <row r="57" spans="1:13" s="6" customFormat="1" ht="20.25" customHeight="1">
      <c r="A57" s="37" t="s">
        <v>115</v>
      </c>
      <c r="B57" s="16">
        <v>52</v>
      </c>
      <c r="C57" s="17" t="s">
        <v>58</v>
      </c>
      <c r="D57" s="26" t="s">
        <v>29</v>
      </c>
      <c r="E57" s="18" t="s">
        <v>59</v>
      </c>
      <c r="F57" s="2">
        <v>350</v>
      </c>
      <c r="G57" s="3" t="s">
        <v>99</v>
      </c>
      <c r="H57" s="54">
        <v>1</v>
      </c>
      <c r="I57" s="21"/>
      <c r="J57" s="4">
        <v>18956.76</v>
      </c>
      <c r="K57" s="62">
        <v>2542.96</v>
      </c>
      <c r="L57" s="62">
        <v>3153.6</v>
      </c>
      <c r="M57" s="62">
        <v>13260.2</v>
      </c>
    </row>
    <row r="58" spans="1:13" s="6" customFormat="1" ht="18.75" customHeight="1">
      <c r="A58" s="37" t="s">
        <v>115</v>
      </c>
      <c r="B58" s="16">
        <v>53</v>
      </c>
      <c r="C58" s="17" t="s">
        <v>58</v>
      </c>
      <c r="D58" s="26" t="s">
        <v>29</v>
      </c>
      <c r="E58" s="18" t="s">
        <v>59</v>
      </c>
      <c r="F58" s="2">
        <v>340</v>
      </c>
      <c r="G58" s="3" t="s">
        <v>99</v>
      </c>
      <c r="H58" s="54">
        <v>2</v>
      </c>
      <c r="I58" s="21"/>
      <c r="J58" s="4">
        <v>18681.03</v>
      </c>
      <c r="K58" s="62">
        <v>3874.19</v>
      </c>
      <c r="L58" s="62">
        <v>2054.88</v>
      </c>
      <c r="M58" s="62">
        <v>12751.96</v>
      </c>
    </row>
    <row r="59" spans="1:13" s="6" customFormat="1" ht="21.75" customHeight="1">
      <c r="A59" s="37" t="s">
        <v>115</v>
      </c>
      <c r="B59" s="16">
        <v>54</v>
      </c>
      <c r="C59" s="17" t="s">
        <v>58</v>
      </c>
      <c r="D59" s="26" t="s">
        <v>29</v>
      </c>
      <c r="E59" s="18" t="s">
        <v>59</v>
      </c>
      <c r="F59" s="2">
        <v>340</v>
      </c>
      <c r="G59" s="3" t="s">
        <v>99</v>
      </c>
      <c r="H59" s="54">
        <v>3</v>
      </c>
      <c r="I59" s="21"/>
      <c r="J59" s="4">
        <v>18681.03</v>
      </c>
      <c r="K59" s="62">
        <v>4800.56</v>
      </c>
      <c r="L59" s="62">
        <v>930.24</v>
      </c>
      <c r="M59" s="62">
        <v>12950.23</v>
      </c>
    </row>
    <row r="60" spans="1:13" s="1" customFormat="1" ht="22.5" customHeight="1">
      <c r="A60" s="31" t="s">
        <v>115</v>
      </c>
      <c r="B60" s="16">
        <v>55</v>
      </c>
      <c r="C60" s="27" t="s">
        <v>62</v>
      </c>
      <c r="D60" s="26" t="s">
        <v>46</v>
      </c>
      <c r="E60" s="18" t="s">
        <v>61</v>
      </c>
      <c r="F60" s="2"/>
      <c r="G60" s="3" t="s">
        <v>84</v>
      </c>
      <c r="H60" s="57">
        <v>36</v>
      </c>
      <c r="I60" s="33"/>
      <c r="J60" s="7">
        <f>36500+12816</f>
        <v>49316</v>
      </c>
      <c r="K60" s="64">
        <v>30395.35</v>
      </c>
      <c r="L60" s="64">
        <v>10779.84</v>
      </c>
      <c r="M60" s="64">
        <v>8140.81</v>
      </c>
    </row>
    <row r="61" spans="1:13" s="1" customFormat="1" ht="21" customHeight="1">
      <c r="A61" s="31" t="s">
        <v>115</v>
      </c>
      <c r="B61" s="16">
        <v>56</v>
      </c>
      <c r="C61" s="27" t="s">
        <v>60</v>
      </c>
      <c r="D61" s="26" t="s">
        <v>46</v>
      </c>
      <c r="E61" s="18" t="s">
        <v>61</v>
      </c>
      <c r="F61" s="2"/>
      <c r="G61" s="3" t="s">
        <v>84</v>
      </c>
      <c r="H61" s="57">
        <v>40</v>
      </c>
      <c r="I61" s="33"/>
      <c r="J61" s="7">
        <f>54500+21839</f>
        <v>76339</v>
      </c>
      <c r="K61" s="64">
        <v>51882.61</v>
      </c>
      <c r="L61" s="64">
        <v>24452.64</v>
      </c>
      <c r="M61" s="64">
        <v>3.75</v>
      </c>
    </row>
    <row r="62" spans="1:13" s="6" customFormat="1" ht="39" customHeight="1">
      <c r="A62" s="38" t="s">
        <v>115</v>
      </c>
      <c r="B62" s="16">
        <v>57</v>
      </c>
      <c r="C62" s="17" t="s">
        <v>55</v>
      </c>
      <c r="D62" s="26" t="s">
        <v>17</v>
      </c>
      <c r="E62" s="18" t="s">
        <v>56</v>
      </c>
      <c r="F62" s="2"/>
      <c r="G62" s="3" t="s">
        <v>85</v>
      </c>
      <c r="H62" s="54">
        <v>21</v>
      </c>
      <c r="I62" s="21"/>
      <c r="J62" s="4">
        <v>37709</v>
      </c>
      <c r="K62" s="62">
        <v>20971.16</v>
      </c>
      <c r="L62" s="62">
        <f>14513.02+2224.82</f>
        <v>16737.84</v>
      </c>
      <c r="M62" s="62">
        <v>0</v>
      </c>
    </row>
    <row r="63" spans="1:13" s="6" customFormat="1" ht="22.5" customHeight="1">
      <c r="A63" s="37" t="s">
        <v>111</v>
      </c>
      <c r="B63" s="16">
        <v>59</v>
      </c>
      <c r="C63" s="17" t="s">
        <v>48</v>
      </c>
      <c r="D63" s="26" t="s">
        <v>3</v>
      </c>
      <c r="E63" s="18" t="s">
        <v>49</v>
      </c>
      <c r="F63" s="2"/>
      <c r="G63" s="3" t="s">
        <v>80</v>
      </c>
      <c r="H63" s="54">
        <v>22</v>
      </c>
      <c r="I63" s="21" t="s">
        <v>71</v>
      </c>
      <c r="J63" s="4">
        <v>6400</v>
      </c>
      <c r="K63" s="62"/>
      <c r="L63" s="62">
        <v>6400</v>
      </c>
      <c r="M63" s="62">
        <v>0</v>
      </c>
    </row>
    <row r="64" spans="1:13" s="6" customFormat="1" ht="16.5" customHeight="1">
      <c r="A64" s="37" t="s">
        <v>112</v>
      </c>
      <c r="B64" s="16">
        <v>60</v>
      </c>
      <c r="C64" s="17" t="s">
        <v>57</v>
      </c>
      <c r="D64" s="26" t="s">
        <v>29</v>
      </c>
      <c r="E64" s="18" t="s">
        <v>30</v>
      </c>
      <c r="F64" s="2">
        <v>340</v>
      </c>
      <c r="G64" s="3" t="s">
        <v>100</v>
      </c>
      <c r="H64" s="54">
        <v>2</v>
      </c>
      <c r="I64" s="21"/>
      <c r="J64" s="4">
        <v>18681.03</v>
      </c>
      <c r="K64" s="62">
        <v>4503.95</v>
      </c>
      <c r="L64" s="62">
        <v>1320.48</v>
      </c>
      <c r="M64" s="62">
        <v>12856.6</v>
      </c>
    </row>
    <row r="65" spans="1:13" s="6" customFormat="1" ht="17.25" customHeight="1">
      <c r="A65" s="37" t="s">
        <v>112</v>
      </c>
      <c r="B65" s="16">
        <v>61</v>
      </c>
      <c r="C65" s="17" t="s">
        <v>57</v>
      </c>
      <c r="D65" s="26" t="s">
        <v>29</v>
      </c>
      <c r="E65" s="18" t="s">
        <v>30</v>
      </c>
      <c r="F65" s="2">
        <v>340</v>
      </c>
      <c r="G65" s="3" t="s">
        <v>100</v>
      </c>
      <c r="H65" s="54">
        <v>5</v>
      </c>
      <c r="I65" s="21"/>
      <c r="J65" s="4">
        <v>18908.47</v>
      </c>
      <c r="K65" s="62">
        <v>4250.92</v>
      </c>
      <c r="L65" s="62">
        <v>1596.96</v>
      </c>
      <c r="M65" s="62">
        <v>13060.59</v>
      </c>
    </row>
    <row r="66" spans="1:13" s="6" customFormat="1" ht="13.5" customHeight="1">
      <c r="A66" s="37" t="s">
        <v>111</v>
      </c>
      <c r="B66" s="16">
        <v>62</v>
      </c>
      <c r="C66" s="17" t="s">
        <v>22</v>
      </c>
      <c r="D66" s="26" t="s">
        <v>3</v>
      </c>
      <c r="E66" s="18" t="s">
        <v>4</v>
      </c>
      <c r="F66" s="2">
        <v>40</v>
      </c>
      <c r="G66" s="3" t="s">
        <v>86</v>
      </c>
      <c r="H66" s="54">
        <v>5</v>
      </c>
      <c r="I66" s="21"/>
      <c r="J66" s="4">
        <v>71756</v>
      </c>
      <c r="K66" s="62">
        <v>24437.18</v>
      </c>
      <c r="L66" s="62">
        <v>2098.08</v>
      </c>
      <c r="M66" s="62">
        <v>45220.74</v>
      </c>
    </row>
    <row r="67" spans="2:13" ht="15.75">
      <c r="B67" s="16">
        <v>63</v>
      </c>
      <c r="C67" s="17" t="s">
        <v>116</v>
      </c>
      <c r="D67" s="26" t="s">
        <v>3</v>
      </c>
      <c r="E67" s="18" t="s">
        <v>118</v>
      </c>
      <c r="F67" s="43"/>
      <c r="G67" s="40" t="s">
        <v>81</v>
      </c>
      <c r="H67" s="54">
        <v>12</v>
      </c>
      <c r="I67" s="43"/>
      <c r="J67" s="41">
        <v>90000</v>
      </c>
      <c r="K67" s="63">
        <f>J67-L67</f>
        <v>49612.32</v>
      </c>
      <c r="L67" s="43">
        <v>40387.68</v>
      </c>
      <c r="M67" s="43"/>
    </row>
    <row r="68" spans="2:13" ht="15.75">
      <c r="B68" s="16">
        <v>64</v>
      </c>
      <c r="C68" s="17" t="s">
        <v>116</v>
      </c>
      <c r="D68" s="26" t="s">
        <v>3</v>
      </c>
      <c r="E68" s="18" t="s">
        <v>118</v>
      </c>
      <c r="F68" s="43"/>
      <c r="G68" s="35" t="s">
        <v>82</v>
      </c>
      <c r="H68" s="54">
        <v>120</v>
      </c>
      <c r="I68" s="43"/>
      <c r="J68" s="60">
        <v>80000</v>
      </c>
      <c r="K68" s="43">
        <v>70286.4</v>
      </c>
      <c r="L68" s="63">
        <f>J68-K68</f>
        <v>9713.600000000006</v>
      </c>
      <c r="M68" s="43"/>
    </row>
    <row r="69" spans="2:13" ht="15.75">
      <c r="B69" s="16">
        <v>65</v>
      </c>
      <c r="C69" s="17" t="s">
        <v>116</v>
      </c>
      <c r="D69" s="26" t="s">
        <v>3</v>
      </c>
      <c r="E69" s="18" t="s">
        <v>118</v>
      </c>
      <c r="F69" s="43"/>
      <c r="G69" s="35" t="s">
        <v>82</v>
      </c>
      <c r="H69" s="54">
        <v>83</v>
      </c>
      <c r="I69" s="43"/>
      <c r="J69" s="11">
        <v>80000</v>
      </c>
      <c r="K69" s="63">
        <v>52931.42</v>
      </c>
      <c r="L69" s="63">
        <v>27068.58</v>
      </c>
      <c r="M69" s="63">
        <v>0</v>
      </c>
    </row>
    <row r="70" spans="2:13" ht="15.75">
      <c r="B70" s="16">
        <v>66</v>
      </c>
      <c r="C70" s="17" t="s">
        <v>116</v>
      </c>
      <c r="D70" s="26" t="s">
        <v>3</v>
      </c>
      <c r="E70" s="18" t="s">
        <v>118</v>
      </c>
      <c r="F70" s="43"/>
      <c r="G70" s="35" t="s">
        <v>82</v>
      </c>
      <c r="H70" s="54">
        <v>94</v>
      </c>
      <c r="I70" s="43"/>
      <c r="J70" s="41">
        <v>160000</v>
      </c>
      <c r="K70" s="63">
        <v>130305.59</v>
      </c>
      <c r="L70" s="63"/>
      <c r="M70" s="63">
        <f>J70-K70</f>
        <v>29694.410000000003</v>
      </c>
    </row>
    <row r="71" spans="2:13" ht="15.75">
      <c r="B71" s="16">
        <v>67</v>
      </c>
      <c r="C71" s="17" t="s">
        <v>116</v>
      </c>
      <c r="D71" s="26" t="s">
        <v>3</v>
      </c>
      <c r="E71" s="18" t="s">
        <v>118</v>
      </c>
      <c r="F71" s="43"/>
      <c r="G71" s="40" t="s">
        <v>90</v>
      </c>
      <c r="H71" s="54">
        <v>17</v>
      </c>
      <c r="I71" s="43"/>
      <c r="J71" s="41">
        <v>80000</v>
      </c>
      <c r="K71" s="63">
        <v>62611.06</v>
      </c>
      <c r="L71" s="63">
        <f>J71-K71</f>
        <v>17388.940000000002</v>
      </c>
      <c r="M71" s="63">
        <v>0</v>
      </c>
    </row>
    <row r="72" spans="2:13" ht="15.75">
      <c r="B72" s="16">
        <v>68</v>
      </c>
      <c r="C72" s="17" t="s">
        <v>116</v>
      </c>
      <c r="D72" s="26" t="s">
        <v>3</v>
      </c>
      <c r="E72" s="18" t="s">
        <v>118</v>
      </c>
      <c r="F72" s="43"/>
      <c r="G72" s="35" t="s">
        <v>83</v>
      </c>
      <c r="H72" s="54">
        <v>16</v>
      </c>
      <c r="I72" s="43"/>
      <c r="J72" s="11">
        <v>240000</v>
      </c>
      <c r="K72" s="63">
        <v>165384.07</v>
      </c>
      <c r="L72" s="63">
        <f>J72-K72-M72</f>
        <v>50111.51999999999</v>
      </c>
      <c r="M72" s="63">
        <v>24504.41</v>
      </c>
    </row>
    <row r="73" spans="2:13" ht="15.75">
      <c r="B73" s="16">
        <v>69</v>
      </c>
      <c r="C73" s="17" t="s">
        <v>116</v>
      </c>
      <c r="D73" s="26" t="s">
        <v>3</v>
      </c>
      <c r="E73" s="18" t="s">
        <v>118</v>
      </c>
      <c r="F73" s="43"/>
      <c r="G73" s="35" t="s">
        <v>83</v>
      </c>
      <c r="H73" s="56" t="s">
        <v>74</v>
      </c>
      <c r="I73" s="43"/>
      <c r="J73" s="11">
        <v>140000</v>
      </c>
      <c r="K73" s="63"/>
      <c r="L73" s="63">
        <f>J73-M73</f>
        <v>20391.240000000005</v>
      </c>
      <c r="M73" s="63">
        <v>119608.76</v>
      </c>
    </row>
    <row r="74" spans="2:13" ht="15.75">
      <c r="B74" s="16">
        <v>70</v>
      </c>
      <c r="C74" s="17" t="s">
        <v>116</v>
      </c>
      <c r="D74" s="26" t="s">
        <v>3</v>
      </c>
      <c r="E74" s="18" t="s">
        <v>118</v>
      </c>
      <c r="F74" s="43"/>
      <c r="G74" s="40" t="s">
        <v>98</v>
      </c>
      <c r="H74" s="54">
        <v>17</v>
      </c>
      <c r="I74" s="66"/>
      <c r="J74" s="41">
        <v>160000</v>
      </c>
      <c r="K74" s="67">
        <v>141479.04</v>
      </c>
      <c r="L74" s="67">
        <f>J74-K74</f>
        <v>18520.959999999992</v>
      </c>
      <c r="M74" s="67"/>
    </row>
    <row r="75" spans="2:13" ht="15.75">
      <c r="B75" s="16">
        <v>71</v>
      </c>
      <c r="C75" s="17" t="s">
        <v>116</v>
      </c>
      <c r="D75" s="26" t="s">
        <v>3</v>
      </c>
      <c r="E75" s="18" t="s">
        <v>118</v>
      </c>
      <c r="F75" s="43"/>
      <c r="G75" s="40" t="s">
        <v>79</v>
      </c>
      <c r="H75" s="54">
        <v>69</v>
      </c>
      <c r="I75" s="43"/>
      <c r="J75" s="41">
        <v>140000</v>
      </c>
      <c r="K75" s="63">
        <v>102204.86</v>
      </c>
      <c r="L75" s="63">
        <f>J75-K75</f>
        <v>37795.14</v>
      </c>
      <c r="M75" s="63"/>
    </row>
    <row r="76" spans="2:13" ht="15.75">
      <c r="B76" s="16">
        <v>72</v>
      </c>
      <c r="C76" s="17" t="s">
        <v>116</v>
      </c>
      <c r="D76" s="26" t="s">
        <v>3</v>
      </c>
      <c r="E76" s="18" t="s">
        <v>118</v>
      </c>
      <c r="F76" s="43"/>
      <c r="G76" s="40" t="s">
        <v>79</v>
      </c>
      <c r="H76" s="54">
        <v>75</v>
      </c>
      <c r="I76" s="43"/>
      <c r="J76" s="41">
        <v>70000</v>
      </c>
      <c r="K76" s="63">
        <v>53868.9</v>
      </c>
      <c r="L76" s="63">
        <f>J76-K76</f>
        <v>16131.099999999999</v>
      </c>
      <c r="M76" s="63"/>
    </row>
    <row r="77" spans="2:13" ht="15.75">
      <c r="B77" s="16">
        <v>73</v>
      </c>
      <c r="C77" s="17" t="s">
        <v>116</v>
      </c>
      <c r="D77" s="26" t="s">
        <v>3</v>
      </c>
      <c r="E77" s="18" t="s">
        <v>118</v>
      </c>
      <c r="F77" s="43"/>
      <c r="G77" s="35" t="s">
        <v>93</v>
      </c>
      <c r="H77" s="54">
        <v>36</v>
      </c>
      <c r="I77" s="43"/>
      <c r="J77" s="41">
        <v>70000</v>
      </c>
      <c r="K77" s="63">
        <v>54479.03</v>
      </c>
      <c r="L77" s="63">
        <f>14905.14+615.83</f>
        <v>15520.97</v>
      </c>
      <c r="M77" s="63">
        <v>0</v>
      </c>
    </row>
    <row r="78" spans="2:13" ht="15.75">
      <c r="B78" s="16">
        <v>74</v>
      </c>
      <c r="C78" s="17" t="s">
        <v>116</v>
      </c>
      <c r="D78" s="26" t="s">
        <v>3</v>
      </c>
      <c r="E78" s="18" t="s">
        <v>118</v>
      </c>
      <c r="F78" s="43"/>
      <c r="G78" s="35" t="s">
        <v>93</v>
      </c>
      <c r="H78" s="54">
        <v>38</v>
      </c>
      <c r="I78" s="43"/>
      <c r="J78" s="41">
        <v>320000</v>
      </c>
      <c r="K78" s="63">
        <v>203704.96</v>
      </c>
      <c r="L78" s="63">
        <f>102624.89+13670.15</f>
        <v>116295.04</v>
      </c>
      <c r="M78" s="63">
        <v>0</v>
      </c>
    </row>
    <row r="79" spans="2:13" ht="15.75">
      <c r="B79" s="16">
        <v>75</v>
      </c>
      <c r="C79" s="17" t="s">
        <v>116</v>
      </c>
      <c r="D79" s="26" t="s">
        <v>3</v>
      </c>
      <c r="E79" s="18" t="s">
        <v>118</v>
      </c>
      <c r="F79" s="43"/>
      <c r="G79" s="35" t="s">
        <v>93</v>
      </c>
      <c r="H79" s="54">
        <v>40</v>
      </c>
      <c r="I79" s="43"/>
      <c r="J79" s="41">
        <v>70000</v>
      </c>
      <c r="K79" s="63">
        <v>44202.59</v>
      </c>
      <c r="L79" s="63">
        <f>25797.41</f>
        <v>25797.41</v>
      </c>
      <c r="M79" s="63">
        <v>0</v>
      </c>
    </row>
    <row r="80" spans="2:13" ht="15.75">
      <c r="B80" s="16">
        <v>76</v>
      </c>
      <c r="C80" s="17" t="s">
        <v>116</v>
      </c>
      <c r="D80" s="26" t="s">
        <v>3</v>
      </c>
      <c r="E80" s="18" t="s">
        <v>118</v>
      </c>
      <c r="F80" s="43"/>
      <c r="G80" s="40" t="s">
        <v>94</v>
      </c>
      <c r="H80" s="59" t="s">
        <v>73</v>
      </c>
      <c r="I80" s="43"/>
      <c r="J80" s="41">
        <v>60000</v>
      </c>
      <c r="K80" s="63">
        <v>48867.38</v>
      </c>
      <c r="L80" s="63">
        <f>J80-K80</f>
        <v>11132.620000000003</v>
      </c>
      <c r="M80" s="63"/>
    </row>
    <row r="81" spans="2:13" ht="15.75">
      <c r="B81" s="16">
        <v>77</v>
      </c>
      <c r="C81" s="17" t="s">
        <v>116</v>
      </c>
      <c r="D81" s="26" t="s">
        <v>3</v>
      </c>
      <c r="E81" s="18" t="s">
        <v>118</v>
      </c>
      <c r="F81" s="43"/>
      <c r="G81" s="40" t="s">
        <v>94</v>
      </c>
      <c r="H81" s="54">
        <v>34</v>
      </c>
      <c r="I81" s="43"/>
      <c r="J81" s="41">
        <v>70000</v>
      </c>
      <c r="K81" s="67">
        <v>67773.2</v>
      </c>
      <c r="L81" s="67">
        <f>J81-K81</f>
        <v>2226.800000000003</v>
      </c>
      <c r="M81" s="67">
        <v>0</v>
      </c>
    </row>
    <row r="82" spans="2:13" ht="15.75">
      <c r="B82" s="16">
        <v>78</v>
      </c>
      <c r="C82" s="17" t="s">
        <v>116</v>
      </c>
      <c r="D82" s="26" t="s">
        <v>3</v>
      </c>
      <c r="E82" s="18" t="s">
        <v>118</v>
      </c>
      <c r="F82" s="43"/>
      <c r="G82" s="35" t="s">
        <v>84</v>
      </c>
      <c r="H82" s="59" t="s">
        <v>117</v>
      </c>
      <c r="I82" s="43"/>
      <c r="J82" s="41">
        <v>60000</v>
      </c>
      <c r="K82" s="63">
        <v>47827.19</v>
      </c>
      <c r="L82" s="63">
        <v>12172.81</v>
      </c>
      <c r="M82" s="63">
        <v>0</v>
      </c>
    </row>
    <row r="83" spans="2:13" ht="15.75">
      <c r="B83" s="16">
        <v>79</v>
      </c>
      <c r="C83" s="17" t="s">
        <v>116</v>
      </c>
      <c r="D83" s="26" t="s">
        <v>3</v>
      </c>
      <c r="E83" s="18" t="s">
        <v>118</v>
      </c>
      <c r="F83" s="43"/>
      <c r="G83" s="40" t="s">
        <v>80</v>
      </c>
      <c r="H83" s="54">
        <v>22</v>
      </c>
      <c r="I83" s="43"/>
      <c r="J83" s="11">
        <v>140000</v>
      </c>
      <c r="K83" s="67">
        <v>123324.72</v>
      </c>
      <c r="L83" s="67">
        <f>J83-K83</f>
        <v>16675.28</v>
      </c>
      <c r="M83" s="67">
        <v>0</v>
      </c>
    </row>
    <row r="84" spans="3:13" ht="16.5" thickBot="1">
      <c r="C84" s="83"/>
      <c r="D84" s="83"/>
      <c r="E84" s="82"/>
      <c r="F84" s="78"/>
      <c r="G84" s="77" t="s">
        <v>120</v>
      </c>
      <c r="H84" s="79"/>
      <c r="I84" s="80"/>
      <c r="J84" s="81">
        <f>SUM(J8:J83)</f>
        <v>4198036.05</v>
      </c>
      <c r="K84" s="81">
        <f>SUM(K8:K83)</f>
        <v>2196256.14</v>
      </c>
      <c r="L84" s="81">
        <f>SUM(L8:L83)</f>
        <v>986898.4100000001</v>
      </c>
      <c r="M84" s="81">
        <f>SUM(M8:M83)</f>
        <v>1014881.5000000001</v>
      </c>
    </row>
    <row r="85" spans="7:13" ht="12.75">
      <c r="G85" s="68"/>
      <c r="H85" s="49"/>
      <c r="I85" s="68"/>
      <c r="J85" s="69"/>
      <c r="K85" s="68"/>
      <c r="L85" s="69"/>
      <c r="M85" s="68"/>
    </row>
    <row r="86" ht="12.75">
      <c r="J86" s="70"/>
    </row>
    <row r="88" spans="4:10" ht="12.75">
      <c r="D88" s="75" t="s">
        <v>126</v>
      </c>
      <c r="E88" s="75"/>
      <c r="F88" s="75"/>
      <c r="G88" s="75"/>
      <c r="H88" s="76"/>
      <c r="I88" s="75"/>
      <c r="J88" s="75" t="s">
        <v>127</v>
      </c>
    </row>
    <row r="89" spans="4:10" ht="12.75">
      <c r="D89" s="75"/>
      <c r="E89" s="75"/>
      <c r="F89" s="75"/>
      <c r="G89" s="75"/>
      <c r="H89" s="76"/>
      <c r="I89" s="75"/>
      <c r="J89" s="75"/>
    </row>
    <row r="90" spans="4:10" ht="12.75">
      <c r="D90" s="75" t="s">
        <v>128</v>
      </c>
      <c r="E90" s="75"/>
      <c r="F90" s="75"/>
      <c r="G90" s="75"/>
      <c r="H90" s="76"/>
      <c r="I90" s="75"/>
      <c r="J90" s="75" t="s">
        <v>129</v>
      </c>
    </row>
  </sheetData>
  <mergeCells count="6">
    <mergeCell ref="C84:E84"/>
    <mergeCell ref="C2:M2"/>
    <mergeCell ref="E3:G3"/>
    <mergeCell ref="D4:K4"/>
    <mergeCell ref="C6:D6"/>
    <mergeCell ref="D5:K5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ДУК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Анна.Ятчева</dc:creator>
  <cp:keywords/>
  <dc:description/>
  <cp:lastModifiedBy>Kazakova</cp:lastModifiedBy>
  <cp:lastPrinted>2009-05-08T11:34:06Z</cp:lastPrinted>
  <dcterms:created xsi:type="dcterms:W3CDTF">2009-02-27T13:33:51Z</dcterms:created>
  <dcterms:modified xsi:type="dcterms:W3CDTF">2009-05-08T11:36:06Z</dcterms:modified>
  <cp:category/>
  <cp:version/>
  <cp:contentType/>
  <cp:contentStatus/>
</cp:coreProperties>
</file>